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rina/Desktop/"/>
    </mc:Choice>
  </mc:AlternateContent>
  <xr:revisionPtr revIDLastSave="0" documentId="8_{B23DAEB2-EF98-D845-9BF3-EC7504A63EF0}" xr6:coauthVersionLast="45" xr6:coauthVersionMax="45" xr10:uidLastSave="{00000000-0000-0000-0000-000000000000}"/>
  <bookViews>
    <workbookView xWindow="360" yWindow="460" windowWidth="23060" windowHeight="18220" activeTab="1" xr2:uid="{00000000-000D-0000-FFFF-FFFF00000000}"/>
  </bookViews>
  <sheets>
    <sheet name="МП ППЮ езда по выб." sheetId="13" r:id="rId1"/>
    <sheet name="ППД А 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8" i="13" l="1"/>
  <c r="P18" i="13"/>
  <c r="M18" i="13"/>
  <c r="J18" i="13"/>
  <c r="U18" i="13" s="1"/>
  <c r="P16" i="13" l="1"/>
  <c r="M16" i="13"/>
  <c r="J16" i="13"/>
  <c r="P15" i="13"/>
  <c r="M15" i="13"/>
  <c r="J15" i="13"/>
  <c r="T15" i="13"/>
  <c r="T16" i="13"/>
  <c r="P19" i="13"/>
  <c r="M19" i="13"/>
  <c r="J19" i="13"/>
  <c r="J18" i="5"/>
  <c r="J20" i="5"/>
  <c r="J19" i="5"/>
  <c r="P18" i="5"/>
  <c r="Q18" i="5" s="1"/>
  <c r="P20" i="5"/>
  <c r="Q20" i="5" s="1"/>
  <c r="U20" i="5" s="1"/>
  <c r="P19" i="5"/>
  <c r="Q19" i="5" s="1"/>
  <c r="U19" i="5" s="1"/>
  <c r="J22" i="5"/>
  <c r="J12" i="5"/>
  <c r="J16" i="5"/>
  <c r="J13" i="5"/>
  <c r="P10" i="13"/>
  <c r="M10" i="13"/>
  <c r="J10" i="13"/>
  <c r="U16" i="13" l="1"/>
  <c r="U15" i="13"/>
  <c r="T19" i="13"/>
  <c r="T14" i="13"/>
  <c r="P14" i="13"/>
  <c r="M14" i="13"/>
  <c r="J14" i="13"/>
  <c r="K14" i="13" s="1"/>
  <c r="T10" i="13"/>
  <c r="T12" i="13"/>
  <c r="P12" i="13"/>
  <c r="M12" i="13"/>
  <c r="J12" i="13"/>
  <c r="T11" i="13"/>
  <c r="P11" i="13"/>
  <c r="Q11" i="13" s="1"/>
  <c r="M11" i="13"/>
  <c r="N16" i="13" s="1"/>
  <c r="J11" i="13"/>
  <c r="K11" i="13" l="1"/>
  <c r="K15" i="13"/>
  <c r="Q16" i="13"/>
  <c r="N15" i="13"/>
  <c r="K16" i="13"/>
  <c r="Q15" i="13"/>
  <c r="N11" i="13"/>
  <c r="U19" i="13"/>
  <c r="N12" i="13"/>
  <c r="N14" i="13"/>
  <c r="N10" i="13"/>
  <c r="K12" i="13"/>
  <c r="Q12" i="13"/>
  <c r="K10" i="13"/>
  <c r="Q10" i="13"/>
  <c r="Q14" i="13"/>
  <c r="U14" i="13"/>
  <c r="U12" i="13"/>
  <c r="U11" i="13"/>
  <c r="U10" i="13"/>
  <c r="A15" i="13" s="1"/>
  <c r="P12" i="5"/>
  <c r="Q12" i="5" s="1"/>
  <c r="P15" i="5"/>
  <c r="Q15" i="5" s="1"/>
  <c r="J21" i="5"/>
  <c r="J23" i="5"/>
  <c r="J15" i="5"/>
  <c r="P10" i="5"/>
  <c r="P13" i="5"/>
  <c r="Q13" i="5" s="1"/>
  <c r="P17" i="5"/>
  <c r="J10" i="5"/>
  <c r="J17" i="5"/>
  <c r="K21" i="5" l="1"/>
  <c r="K18" i="5"/>
  <c r="K19" i="5"/>
  <c r="K15" i="5"/>
  <c r="K20" i="5"/>
  <c r="K16" i="5"/>
  <c r="K22" i="5"/>
  <c r="K23" i="5"/>
  <c r="K17" i="5"/>
  <c r="A14" i="13"/>
  <c r="U12" i="5"/>
  <c r="U15" i="5"/>
  <c r="P23" i="5"/>
  <c r="Q23" i="5" s="1"/>
  <c r="P16" i="5"/>
  <c r="Q16" i="5" s="1"/>
  <c r="P22" i="5"/>
  <c r="Q22" i="5" s="1"/>
  <c r="P21" i="5"/>
  <c r="Q21" i="5" s="1"/>
  <c r="Q17" i="5"/>
  <c r="R15" i="5" s="1"/>
  <c r="P11" i="5"/>
  <c r="Q11" i="5" s="1"/>
  <c r="J11" i="5"/>
  <c r="K11" i="5" s="1"/>
  <c r="R22" i="5" l="1"/>
  <c r="R23" i="5"/>
  <c r="R20" i="5"/>
  <c r="R21" i="5"/>
  <c r="R16" i="5"/>
  <c r="R18" i="5"/>
  <c r="R19" i="5"/>
  <c r="K13" i="5"/>
  <c r="K12" i="5"/>
  <c r="K10" i="5"/>
  <c r="Q10" i="5"/>
  <c r="R10" i="5" s="1"/>
  <c r="U18" i="5"/>
  <c r="U11" i="5"/>
  <c r="U17" i="5"/>
  <c r="U21" i="5"/>
  <c r="U22" i="5"/>
  <c r="U16" i="5"/>
  <c r="U13" i="5"/>
  <c r="R17" i="5" l="1"/>
  <c r="R13" i="5"/>
  <c r="R12" i="5"/>
  <c r="R11" i="5"/>
  <c r="U23" i="5"/>
  <c r="U10" i="5"/>
  <c r="A10" i="5" s="1"/>
  <c r="A19" i="5" l="1"/>
  <c r="A22" i="5"/>
  <c r="A18" i="5"/>
  <c r="A23" i="5"/>
  <c r="A15" i="5"/>
  <c r="A21" i="5"/>
  <c r="A20" i="5"/>
  <c r="A16" i="5"/>
  <c r="A17" i="5"/>
  <c r="A12" i="5"/>
  <c r="A13" i="5"/>
  <c r="A11" i="5"/>
</calcChain>
</file>

<file path=xl/sharedStrings.xml><?xml version="1.0" encoding="utf-8"?>
<sst xmlns="http://schemas.openxmlformats.org/spreadsheetml/2006/main" count="143" uniqueCount="85">
  <si>
    <t>Место</t>
  </si>
  <si>
    <r>
      <t xml:space="preserve">Фамилия, </t>
    </r>
    <r>
      <rPr>
        <sz val="9"/>
        <rFont val="Verdana"/>
        <family val="2"/>
        <charset val="204"/>
      </rPr>
      <t>Имя всадника</t>
    </r>
  </si>
  <si>
    <t>Рег.№</t>
  </si>
  <si>
    <t>Звание, разряд</t>
  </si>
  <si>
    <r>
      <t>Кличка лошади, г.р.,</t>
    </r>
    <r>
      <rPr>
        <sz val="9"/>
        <rFont val="Verdana"/>
        <family val="2"/>
        <charset val="204"/>
      </rPr>
      <t xml:space="preserve"> масть, пол, порода, отец, место рождения</t>
    </r>
  </si>
  <si>
    <t>Владелец</t>
  </si>
  <si>
    <t>Команда, регион</t>
  </si>
  <si>
    <t>C</t>
  </si>
  <si>
    <t>Всего баллов</t>
  </si>
  <si>
    <t>Всего %</t>
  </si>
  <si>
    <t>Баллы</t>
  </si>
  <si>
    <t>%</t>
  </si>
  <si>
    <t>Технические результаты</t>
  </si>
  <si>
    <t>Кол. ошиб. Схема</t>
  </si>
  <si>
    <t xml:space="preserve">Кол. ошиб. прочие </t>
  </si>
  <si>
    <t>Общий зачет</t>
  </si>
  <si>
    <t>ПРЕДВАРИТЕЛЬНЫЙ ПРИЗ-ДЕТИ. Тест А.</t>
  </si>
  <si>
    <t>Всего
 %</t>
  </si>
  <si>
    <t>Зачет для детей</t>
  </si>
  <si>
    <t>Положение 
и посадка 
всадника</t>
  </si>
  <si>
    <t>Эффект. применения средств управления</t>
  </si>
  <si>
    <t>Точность</t>
  </si>
  <si>
    <t>Общее впечатление</t>
  </si>
  <si>
    <t>С</t>
  </si>
  <si>
    <t>Первенство Спортивной Школы олимпийского резерва"Юность Москвы" 
по конному спорту (выездка)
отделение "Кузьминки"</t>
  </si>
  <si>
    <t>г.Москва, КСК "Кузьминки", ksk.ynmos@gmail.com</t>
  </si>
  <si>
    <t>СШОР Кузьминки</t>
  </si>
  <si>
    <r>
      <rPr>
        <b/>
        <sz val="10"/>
        <color theme="1"/>
        <rFont val="Times New Roman"/>
        <family val="1"/>
        <charset val="204"/>
      </rPr>
      <t>ЦЕРСЕЯ-12</t>
    </r>
    <r>
      <rPr>
        <sz val="10"/>
        <color theme="1"/>
        <rFont val="Times New Roman"/>
        <family val="1"/>
        <charset val="204"/>
      </rPr>
      <t>, коб., гнед., полукр., 
Стингер - Цагера</t>
    </r>
  </si>
  <si>
    <t>018888</t>
  </si>
  <si>
    <r>
      <rPr>
        <b/>
        <sz val="10"/>
        <color theme="1"/>
        <rFont val="Times New Roman"/>
        <family val="1"/>
        <charset val="204"/>
      </rPr>
      <t xml:space="preserve">ВИДЕЕВА
</t>
    </r>
    <r>
      <rPr>
        <sz val="10"/>
        <color theme="1"/>
        <rFont val="Times New Roman"/>
        <family val="1"/>
        <charset val="204"/>
      </rPr>
      <t>Екатерина, 2006</t>
    </r>
  </si>
  <si>
    <r>
      <rPr>
        <b/>
        <sz val="10"/>
        <color theme="1"/>
        <rFont val="Times New Roman"/>
        <family val="1"/>
        <charset val="204"/>
      </rPr>
      <t>ОСКОЛОК-04</t>
    </r>
    <r>
      <rPr>
        <sz val="10"/>
        <color theme="1"/>
        <rFont val="Times New Roman"/>
        <family val="1"/>
        <charset val="204"/>
      </rPr>
      <t>, мер.,сер.,  
орловской рысист., Кекс, Россия</t>
    </r>
  </si>
  <si>
    <t xml:space="preserve"> 013974</t>
  </si>
  <si>
    <r>
      <rPr>
        <b/>
        <sz val="10"/>
        <color theme="1"/>
        <rFont val="Times New Roman"/>
        <family val="1"/>
        <charset val="204"/>
      </rPr>
      <t xml:space="preserve">ХАЙЫТБАЕВА
</t>
    </r>
    <r>
      <rPr>
        <sz val="10"/>
        <color theme="1"/>
        <rFont val="Times New Roman"/>
        <family val="1"/>
        <charset val="204"/>
      </rPr>
      <t>Ангелина, 2007</t>
    </r>
  </si>
  <si>
    <r>
      <rPr>
        <b/>
        <sz val="10"/>
        <color theme="1"/>
        <rFont val="Times New Roman"/>
        <family val="1"/>
        <charset val="204"/>
      </rPr>
      <t xml:space="preserve">ОЛЕАНДРА-01, </t>
    </r>
    <r>
      <rPr>
        <sz val="10"/>
        <color theme="1"/>
        <rFont val="Times New Roman"/>
        <family val="1"/>
        <charset val="204"/>
      </rPr>
      <t>коб., гнед., РВП, 
Дурман, Россия</t>
    </r>
  </si>
  <si>
    <t>005942</t>
  </si>
  <si>
    <r>
      <rPr>
        <b/>
        <sz val="10"/>
        <color theme="1"/>
        <rFont val="Times New Roman"/>
        <family val="1"/>
        <charset val="204"/>
      </rPr>
      <t xml:space="preserve">ФОМИНА 
</t>
    </r>
    <r>
      <rPr>
        <sz val="10"/>
        <color theme="1"/>
        <rFont val="Times New Roman"/>
        <family val="1"/>
        <charset val="204"/>
      </rPr>
      <t>Елизавета, 2005</t>
    </r>
  </si>
  <si>
    <r>
      <rPr>
        <b/>
        <sz val="10"/>
        <color theme="1"/>
        <rFont val="Times New Roman"/>
        <family val="1"/>
        <charset val="204"/>
      </rPr>
      <t>НАС НЕ ДОГОНИШЬ-11,</t>
    </r>
    <r>
      <rPr>
        <sz val="10"/>
        <color theme="1"/>
        <rFont val="Times New Roman"/>
        <family val="1"/>
        <charset val="204"/>
      </rPr>
      <t xml:space="preserve"> жер., 
гнед., ольден.,  Нумеро Уно, Германия</t>
    </r>
  </si>
  <si>
    <t>026047</t>
  </si>
  <si>
    <r>
      <rPr>
        <b/>
        <sz val="10"/>
        <color theme="1"/>
        <rFont val="Times New Roman"/>
        <family val="1"/>
        <charset val="204"/>
      </rPr>
      <t>ЭВА ФАВОРИТКА</t>
    </r>
    <r>
      <rPr>
        <sz val="10"/>
        <color theme="1"/>
        <rFont val="Times New Roman"/>
        <family val="1"/>
        <charset val="204"/>
      </rPr>
      <t>-15,  коб., 
рыж., ганн.,Эфендис 3, Россия</t>
    </r>
  </si>
  <si>
    <t>023810</t>
  </si>
  <si>
    <r>
      <rPr>
        <b/>
        <sz val="10"/>
        <color theme="1"/>
        <rFont val="Times New Roman"/>
        <family val="1"/>
        <charset val="204"/>
      </rPr>
      <t>ЮРКОВ</t>
    </r>
    <r>
      <rPr>
        <sz val="10"/>
        <color theme="1"/>
        <rFont val="Times New Roman"/>
        <family val="1"/>
        <charset val="204"/>
      </rPr>
      <t xml:space="preserve"> 
Даниил, 2002</t>
    </r>
  </si>
  <si>
    <r>
      <t>ВАЛДАЙ-03,</t>
    </r>
    <r>
      <rPr>
        <sz val="10"/>
        <color theme="1"/>
        <rFont val="Times New Roman"/>
        <family val="1"/>
        <charset val="204"/>
      </rPr>
      <t xml:space="preserve"> мер., гнед., 
полукр., Временный, Россия</t>
    </r>
  </si>
  <si>
    <t>003523</t>
  </si>
  <si>
    <t>ПРЕДВАРИТЕЛЬНЫЙ ПРИЗ ЮНОШИ</t>
  </si>
  <si>
    <r>
      <rPr>
        <b/>
        <sz val="10"/>
        <color theme="1"/>
        <rFont val="Times New Roman"/>
        <family val="1"/>
        <charset val="204"/>
      </rPr>
      <t>ЛЕГЕНДА-16,</t>
    </r>
    <r>
      <rPr>
        <sz val="10"/>
        <color theme="1"/>
        <rFont val="Times New Roman"/>
        <family val="1"/>
        <charset val="204"/>
      </rPr>
      <t xml:space="preserve"> коб., ворон.,
 русской рыс.</t>
    </r>
  </si>
  <si>
    <r>
      <rPr>
        <b/>
        <sz val="10"/>
        <color theme="1"/>
        <rFont val="Times New Roman"/>
        <family val="1"/>
        <charset val="204"/>
      </rPr>
      <t xml:space="preserve">ОБОЛЕНЦЕВА
</t>
    </r>
    <r>
      <rPr>
        <sz val="10"/>
        <color theme="1"/>
        <rFont val="Times New Roman"/>
        <family val="1"/>
        <charset val="204"/>
      </rPr>
      <t xml:space="preserve">Евгения, 2008 </t>
    </r>
  </si>
  <si>
    <r>
      <rPr>
        <b/>
        <sz val="10"/>
        <color theme="1"/>
        <rFont val="Times New Roman"/>
        <family val="1"/>
        <charset val="204"/>
      </rPr>
      <t>РОМУЛ-01,</t>
    </r>
    <r>
      <rPr>
        <sz val="10"/>
        <color theme="1"/>
        <rFont val="Times New Roman"/>
        <family val="1"/>
        <charset val="204"/>
      </rPr>
      <t xml:space="preserve"> мер., сер.,
шетлендский пони</t>
    </r>
  </si>
  <si>
    <t>019792</t>
  </si>
  <si>
    <r>
      <rPr>
        <b/>
        <sz val="10"/>
        <color theme="1"/>
        <rFont val="Times New Roman"/>
        <family val="1"/>
        <charset val="204"/>
      </rPr>
      <t xml:space="preserve">ВЕЛЬМЯКИНА 
</t>
    </r>
    <r>
      <rPr>
        <sz val="10"/>
        <color theme="1"/>
        <rFont val="Times New Roman"/>
        <family val="1"/>
        <charset val="204"/>
      </rPr>
      <t>Ксения, 2008</t>
    </r>
  </si>
  <si>
    <r>
      <rPr>
        <b/>
        <sz val="10"/>
        <color theme="1"/>
        <rFont val="Times New Roman"/>
        <family val="1"/>
        <charset val="204"/>
      </rPr>
      <t xml:space="preserve">ЛУЗЯНИНА
</t>
    </r>
    <r>
      <rPr>
        <sz val="10"/>
        <color theme="1"/>
        <rFont val="Times New Roman"/>
        <family val="1"/>
        <charset val="204"/>
      </rPr>
      <t>Дарина, 2004</t>
    </r>
  </si>
  <si>
    <r>
      <rPr>
        <b/>
        <sz val="10"/>
        <color theme="1"/>
        <rFont val="Times New Roman"/>
        <family val="1"/>
        <charset val="204"/>
      </rPr>
      <t xml:space="preserve">ГРИШЕЧКО
</t>
    </r>
    <r>
      <rPr>
        <sz val="10"/>
        <color theme="1"/>
        <rFont val="Times New Roman"/>
        <family val="1"/>
        <charset val="204"/>
      </rPr>
      <t>Виктория, 2005</t>
    </r>
  </si>
  <si>
    <r>
      <t xml:space="preserve">КИВИ-11, </t>
    </r>
    <r>
      <rPr>
        <sz val="10"/>
        <color theme="1"/>
        <rFont val="Times New Roman"/>
        <family val="1"/>
        <charset val="204"/>
      </rPr>
      <t>мер., т.-гнед., ганн.,Квидам де Ревель, Германия</t>
    </r>
  </si>
  <si>
    <t xml:space="preserve">025418 </t>
  </si>
  <si>
    <r>
      <rPr>
        <b/>
        <sz val="10"/>
        <color theme="1"/>
        <rFont val="Times New Roman"/>
        <family val="1"/>
        <charset val="204"/>
      </rPr>
      <t xml:space="preserve">ЯЦЕНКО
</t>
    </r>
    <r>
      <rPr>
        <sz val="10"/>
        <color theme="1"/>
        <rFont val="Times New Roman"/>
        <family val="1"/>
        <charset val="204"/>
      </rPr>
      <t>Илья</t>
    </r>
  </si>
  <si>
    <r>
      <rPr>
        <b/>
        <sz val="10"/>
        <color theme="1"/>
        <rFont val="Times New Roman"/>
        <family val="1"/>
        <charset val="204"/>
      </rPr>
      <t xml:space="preserve">УТНАСУЕНВА
</t>
    </r>
    <r>
      <rPr>
        <sz val="10"/>
        <color theme="1"/>
        <rFont val="Times New Roman"/>
        <family val="1"/>
        <charset val="204"/>
      </rPr>
      <t>Наталья</t>
    </r>
  </si>
  <si>
    <r>
      <rPr>
        <b/>
        <sz val="10"/>
        <color theme="1"/>
        <rFont val="Times New Roman"/>
        <family val="1"/>
        <charset val="204"/>
      </rPr>
      <t>ФЕСТИНА ЛЕНТЭ-10</t>
    </r>
    <r>
      <rPr>
        <sz val="10"/>
        <color theme="1"/>
        <rFont val="Times New Roman"/>
        <family val="1"/>
        <charset val="204"/>
      </rPr>
      <t>, коб., гн.,
 голл. тепл., Лазурит 24, Россия</t>
    </r>
  </si>
  <si>
    <t>013879</t>
  </si>
  <si>
    <r>
      <rPr>
        <b/>
        <sz val="10"/>
        <color theme="1"/>
        <rFont val="Times New Roman"/>
        <family val="1"/>
        <charset val="204"/>
      </rPr>
      <t>БОРИСОВА</t>
    </r>
    <r>
      <rPr>
        <sz val="10"/>
        <color theme="1"/>
        <rFont val="Times New Roman"/>
        <family val="1"/>
        <charset val="204"/>
      </rPr>
      <t xml:space="preserve"> 
Анастасия, 2006</t>
    </r>
  </si>
  <si>
    <r>
      <rPr>
        <b/>
        <sz val="10"/>
        <color theme="1"/>
        <rFont val="Times New Roman"/>
        <family val="1"/>
        <charset val="204"/>
      </rPr>
      <t>КОЛОКОЛ-08</t>
    </r>
    <r>
      <rPr>
        <sz val="10"/>
        <color theme="1"/>
        <rFont val="Times New Roman"/>
        <family val="1"/>
        <charset val="204"/>
      </rPr>
      <t>, мер., сер.,орлов.
рысист.</t>
    </r>
  </si>
  <si>
    <r>
      <rPr>
        <b/>
        <sz val="10"/>
        <color theme="1"/>
        <rFont val="Times New Roman"/>
        <family val="1"/>
        <charset val="204"/>
      </rPr>
      <t xml:space="preserve">АДАМУШКИНА 
</t>
    </r>
    <r>
      <rPr>
        <sz val="10"/>
        <color theme="1"/>
        <rFont val="Times New Roman"/>
        <family val="1"/>
        <charset val="204"/>
      </rPr>
      <t>Татьяна, 2007</t>
    </r>
  </si>
  <si>
    <r>
      <rPr>
        <b/>
        <sz val="10"/>
        <color theme="1"/>
        <rFont val="Times New Roman"/>
        <family val="1"/>
        <charset val="204"/>
      </rPr>
      <t>ЖЕМЧУЖНЫЙ-09,</t>
    </r>
    <r>
      <rPr>
        <sz val="10"/>
        <color theme="1"/>
        <rFont val="Times New Roman"/>
        <family val="1"/>
        <charset val="204"/>
      </rPr>
      <t xml:space="preserve"> мер., сер., 
орловская помесь</t>
    </r>
  </si>
  <si>
    <t>Зачет для юношей</t>
  </si>
  <si>
    <t>Е</t>
  </si>
  <si>
    <t>М</t>
  </si>
  <si>
    <t>Судьи:  Цветаева С.Н. (ВК, Московская обл),  Петракова Н.С. (1К, Московская обл.), Помазанова О.Ю (ВК, Москва)</t>
  </si>
  <si>
    <t>№ паспорта ФКСР</t>
  </si>
  <si>
    <r>
      <rPr>
        <b/>
        <sz val="10"/>
        <color theme="1"/>
        <rFont val="Times New Roman"/>
        <family val="1"/>
        <charset val="204"/>
      </rPr>
      <t>ЕФИМОВА</t>
    </r>
    <r>
      <rPr>
        <sz val="10"/>
        <color theme="1"/>
        <rFont val="Times New Roman"/>
        <family val="1"/>
        <charset val="204"/>
      </rPr>
      <t xml:space="preserve"> 
Серафима, 2007</t>
    </r>
  </si>
  <si>
    <t>КОМАНДНЫЙ ПРИЗ ЮНОШИ</t>
  </si>
  <si>
    <r>
      <t xml:space="preserve">КАЗИМИР-11, </t>
    </r>
    <r>
      <rPr>
        <sz val="10"/>
        <color theme="1"/>
        <rFont val="Times New Roman"/>
        <family val="1"/>
        <charset val="204"/>
      </rPr>
      <t>мер., гнед., ганн.</t>
    </r>
  </si>
  <si>
    <r>
      <rPr>
        <b/>
        <sz val="10"/>
        <color theme="1"/>
        <rFont val="Times New Roman"/>
        <family val="1"/>
        <charset val="204"/>
      </rPr>
      <t>ШКРИД</t>
    </r>
    <r>
      <rPr>
        <sz val="10"/>
        <color theme="1"/>
        <rFont val="Times New Roman"/>
        <family val="1"/>
        <charset val="204"/>
      </rPr>
      <t xml:space="preserve">
Ольга, 2007</t>
    </r>
  </si>
  <si>
    <t>Реестровый номер ЕКП №62083</t>
  </si>
  <si>
    <r>
      <t xml:space="preserve">Судьи: </t>
    </r>
    <r>
      <rPr>
        <sz val="10"/>
        <rFont val="Verdana"/>
        <family val="2"/>
        <charset val="204"/>
      </rPr>
      <t xml:space="preserve"> Е -Петракова Н.С. (1К, Московская обл.,</t>
    </r>
    <r>
      <rPr>
        <b/>
        <sz val="10"/>
        <rFont val="Verdana"/>
        <family val="2"/>
        <charset val="204"/>
      </rPr>
      <t xml:space="preserve"> С - Ашихмина Е.А (ВК, Москва),</t>
    </r>
    <r>
      <rPr>
        <sz val="10"/>
        <rFont val="Verdana"/>
        <family val="2"/>
        <charset val="204"/>
      </rPr>
      <t xml:space="preserve"> М- Цветаева С.Н. (ВК, Московская обл)</t>
    </r>
  </si>
  <si>
    <t>24 июня 2022г.</t>
  </si>
  <si>
    <t>Судьи:  Цветаева С.Н. (ВК, Московская обл),  Петракова Н.С. (1К, Московская обл.), Ашихмина Е.А (ВК, Москва)</t>
  </si>
  <si>
    <t>24 июня 2022 г.</t>
  </si>
  <si>
    <r>
      <rPr>
        <b/>
        <sz val="10"/>
        <color theme="1"/>
        <rFont val="Times New Roman"/>
        <family val="1"/>
        <charset val="204"/>
      </rPr>
      <t xml:space="preserve">МУРНАКОВА 
</t>
    </r>
    <r>
      <rPr>
        <sz val="10"/>
        <color theme="1"/>
        <rFont val="Times New Roman"/>
        <family val="1"/>
        <charset val="204"/>
      </rPr>
      <t>Екатерина, 2005</t>
    </r>
  </si>
  <si>
    <t>МИФ- 00, мер., серый в гречку,  англо-арабская ,Ферзь, Россия</t>
  </si>
  <si>
    <r>
      <t xml:space="preserve">АДАМУШКИНА 
</t>
    </r>
    <r>
      <rPr>
        <sz val="10"/>
        <color rgb="FF000000"/>
        <rFont val="Times New Roman"/>
        <family val="1"/>
        <charset val="204"/>
      </rPr>
      <t>Татьяна, 2007</t>
    </r>
  </si>
  <si>
    <r>
      <rPr>
        <b/>
        <sz val="10"/>
        <color theme="1"/>
        <rFont val="Times New Roman"/>
        <family val="1"/>
        <charset val="204"/>
      </rPr>
      <t xml:space="preserve">ЧЕРНОВ
</t>
    </r>
    <r>
      <rPr>
        <sz val="10"/>
        <color theme="1"/>
        <rFont val="Times New Roman"/>
        <family val="1"/>
        <charset val="204"/>
      </rPr>
      <t>Евгений, 2008</t>
    </r>
  </si>
  <si>
    <r>
      <t>ДРОГОБУЖ,</t>
    </r>
    <r>
      <rPr>
        <sz val="10"/>
        <color theme="1"/>
        <rFont val="Times New Roman"/>
        <family val="1"/>
        <charset val="204"/>
      </rPr>
      <t xml:space="preserve"> мер., рыж., Старожиловский к/з.</t>
    </r>
  </si>
  <si>
    <t>ЗЛОТНИК Дарья,2009</t>
  </si>
  <si>
    <r>
      <rPr>
        <b/>
        <sz val="10"/>
        <color theme="1"/>
        <rFont val="Times New Roman"/>
        <family val="1"/>
        <charset val="204"/>
      </rPr>
      <t>ОБОЛЕНЦЕВА</t>
    </r>
    <r>
      <rPr>
        <sz val="10"/>
        <color theme="1"/>
        <rFont val="Times New Roman"/>
        <family val="1"/>
        <charset val="204"/>
      </rPr>
      <t xml:space="preserve"> 
Евгения, 2008</t>
    </r>
  </si>
  <si>
    <r>
      <rPr>
        <b/>
        <sz val="10"/>
        <color theme="1"/>
        <rFont val="Times New Roman"/>
        <family val="1"/>
        <charset val="204"/>
      </rPr>
      <t xml:space="preserve">ДРОГАЛОВА
</t>
    </r>
    <r>
      <rPr>
        <sz val="10"/>
        <color theme="1"/>
        <rFont val="Times New Roman"/>
        <family val="1"/>
        <charset val="204"/>
      </rPr>
      <t>Дарья, 2009</t>
    </r>
  </si>
  <si>
    <r>
      <rPr>
        <b/>
        <sz val="10"/>
        <color theme="1"/>
        <rFont val="Times New Roman"/>
        <family val="1"/>
        <charset val="204"/>
      </rPr>
      <t>ВИП-00,</t>
    </r>
    <r>
      <rPr>
        <sz val="10"/>
        <color theme="1"/>
        <rFont val="Times New Roman"/>
        <family val="1"/>
        <charset val="204"/>
      </rPr>
      <t xml:space="preserve"> мер, гнед., ганн, Версаль</t>
    </r>
  </si>
  <si>
    <r>
      <t>Судьи:   С - Петракова Н.С. (1К, Московская обл.)</t>
    </r>
    <r>
      <rPr>
        <sz val="10"/>
        <rFont val="Verdana"/>
        <family val="2"/>
        <charset val="204"/>
      </rPr>
      <t xml:space="preserve">, Е -Цветаева С.Н. (ВК, Московская обл),Ашихмина Е.А (ВК, Москва),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</si>
</sst>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4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Verdana"/>
      <family val="2"/>
      <charset val="204"/>
    </font>
    <font>
      <sz val="9"/>
      <name val="Verdana"/>
      <family val="2"/>
      <charset val="204"/>
    </font>
    <font>
      <b/>
      <sz val="10"/>
      <name val="Verdana"/>
      <family val="2"/>
      <charset val="204"/>
    </font>
    <font>
      <sz val="12"/>
      <name val="Arial"/>
      <family val="2"/>
      <charset val="204"/>
    </font>
    <font>
      <b/>
      <sz val="14"/>
      <name val="Verdana"/>
      <family val="2"/>
      <charset val="204"/>
    </font>
    <font>
      <sz val="10"/>
      <name val="Verdana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b/>
      <i/>
      <sz val="9"/>
      <name val="Arial Cyr"/>
      <charset val="204"/>
    </font>
    <font>
      <b/>
      <sz val="7"/>
      <name val="Verdana"/>
      <family val="2"/>
      <charset val="204"/>
    </font>
    <font>
      <b/>
      <sz val="6"/>
      <name val="Verdana"/>
      <family val="2"/>
      <charset val="204"/>
    </font>
    <font>
      <sz val="10"/>
      <name val="Arial Cyr"/>
      <family val="2"/>
      <charset val="204"/>
    </font>
    <font>
      <b/>
      <i/>
      <sz val="9"/>
      <name val="Verdan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b/>
      <i/>
      <sz val="11"/>
      <name val="Arial"/>
      <family val="2"/>
      <charset val="204"/>
    </font>
    <font>
      <b/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5"/>
      <name val="Verdana"/>
      <family val="2"/>
      <charset val="204"/>
    </font>
    <font>
      <i/>
      <sz val="11"/>
      <name val="Verdana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6"/>
      <name val="Arial"/>
      <family val="2"/>
      <charset val="204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5" fillId="0" borderId="0" xfId="3" applyFont="1" applyAlignment="1" applyProtection="1">
      <alignment vertical="center"/>
      <protection locked="0"/>
    </xf>
    <xf numFmtId="0" fontId="1" fillId="0" borderId="0" xfId="3" applyFont="1" applyAlignment="1" applyProtection="1">
      <alignment vertical="center"/>
      <protection locked="0"/>
    </xf>
    <xf numFmtId="0" fontId="9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0" xfId="1" applyFont="1" applyAlignment="1" applyProtection="1">
      <alignment shrinkToFit="1"/>
      <protection locked="0"/>
    </xf>
    <xf numFmtId="0" fontId="2" fillId="0" borderId="0" xfId="1" applyFont="1" applyProtection="1">
      <protection locked="0"/>
    </xf>
    <xf numFmtId="1" fontId="10" fillId="0" borderId="0" xfId="1" applyNumberFormat="1" applyFont="1" applyProtection="1">
      <protection locked="0"/>
    </xf>
    <xf numFmtId="164" fontId="2" fillId="0" borderId="0" xfId="1" applyNumberFormat="1" applyFont="1" applyProtection="1">
      <protection locked="0"/>
    </xf>
    <xf numFmtId="0" fontId="10" fillId="0" borderId="0" xfId="1" applyFont="1" applyProtection="1">
      <protection locked="0"/>
    </xf>
    <xf numFmtId="164" fontId="10" fillId="0" borderId="0" xfId="1" applyNumberFormat="1" applyFont="1" applyProtection="1">
      <protection locked="0"/>
    </xf>
    <xf numFmtId="1" fontId="3" fillId="2" borderId="1" xfId="2" applyNumberFormat="1" applyFont="1" applyFill="1" applyBorder="1" applyAlignment="1" applyProtection="1">
      <alignment horizontal="center" vertical="center" textRotation="90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textRotation="90" wrapText="1"/>
      <protection locked="0"/>
    </xf>
    <xf numFmtId="1" fontId="16" fillId="0" borderId="1" xfId="2" applyNumberFormat="1" applyFont="1" applyFill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center" vertical="center" wrapText="1"/>
    </xf>
    <xf numFmtId="164" fontId="9" fillId="0" borderId="1" xfId="2" applyNumberFormat="1" applyFont="1" applyFill="1" applyBorder="1" applyAlignment="1">
      <alignment horizontal="center" vertical="center" wrapText="1"/>
    </xf>
    <xf numFmtId="1" fontId="17" fillId="0" borderId="1" xfId="7" applyNumberFormat="1" applyFont="1" applyFill="1" applyBorder="1" applyAlignment="1">
      <alignment horizontal="center"/>
    </xf>
    <xf numFmtId="0" fontId="18" fillId="0" borderId="1" xfId="8" applyFont="1" applyFill="1" applyBorder="1" applyAlignment="1">
      <alignment horizontal="center" vertical="center" textRotation="90" wrapText="1"/>
    </xf>
    <xf numFmtId="164" fontId="19" fillId="0" borderId="1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7" xfId="1" applyFont="1" applyBorder="1" applyAlignment="1" applyProtection="1">
      <protection locked="0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0" xfId="1" applyFont="1" applyAlignment="1" applyProtection="1">
      <alignment vertical="center"/>
      <protection locked="0"/>
    </xf>
    <xf numFmtId="0" fontId="22" fillId="0" borderId="1" xfId="0" applyFont="1" applyBorder="1" applyAlignment="1">
      <alignment horizontal="left" wrapTex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wrapText="1"/>
    </xf>
    <xf numFmtId="0" fontId="0" fillId="0" borderId="0" xfId="0" applyBorder="1"/>
    <xf numFmtId="0" fontId="26" fillId="0" borderId="0" xfId="0" applyFont="1" applyFill="1"/>
    <xf numFmtId="0" fontId="27" fillId="0" borderId="0" xfId="0" applyFont="1"/>
    <xf numFmtId="0" fontId="18" fillId="0" borderId="1" xfId="8" applyFont="1" applyFill="1" applyBorder="1" applyAlignment="1">
      <alignment horizontal="center" vertical="center" wrapText="1"/>
    </xf>
    <xf numFmtId="0" fontId="28" fillId="0" borderId="0" xfId="3" applyFont="1" applyAlignment="1" applyProtection="1">
      <alignment vertical="center"/>
      <protection locked="0"/>
    </xf>
    <xf numFmtId="165" fontId="29" fillId="0" borderId="1" xfId="0" applyNumberFormat="1" applyFont="1" applyFill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165" fontId="25" fillId="0" borderId="1" xfId="0" applyNumberFormat="1" applyFont="1" applyBorder="1" applyAlignment="1">
      <alignment horizontal="center" vertical="center"/>
    </xf>
    <xf numFmtId="165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64" fontId="30" fillId="0" borderId="1" xfId="0" applyNumberFormat="1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164" fontId="30" fillId="0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 wrapText="1"/>
    </xf>
    <xf numFmtId="0" fontId="24" fillId="3" borderId="1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left" vertical="center" wrapText="1"/>
    </xf>
    <xf numFmtId="49" fontId="22" fillId="3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65" fontId="29" fillId="3" borderId="1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164" fontId="30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164" fontId="30" fillId="0" borderId="2" xfId="0" applyNumberFormat="1" applyFont="1" applyFill="1" applyBorder="1" applyAlignment="1">
      <alignment horizontal="center" vertical="center"/>
    </xf>
    <xf numFmtId="0" fontId="6" fillId="0" borderId="0" xfId="3" applyFont="1" applyAlignment="1" applyProtection="1">
      <alignment horizontal="center" vertical="center" wrapText="1"/>
      <protection locked="0"/>
    </xf>
    <xf numFmtId="0" fontId="6" fillId="0" borderId="0" xfId="3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4" fillId="0" borderId="0" xfId="3" applyFont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textRotation="90" wrapText="1"/>
      <protection locked="0"/>
    </xf>
    <xf numFmtId="0" fontId="12" fillId="2" borderId="1" xfId="1" applyFont="1" applyFill="1" applyBorder="1" applyAlignment="1" applyProtection="1">
      <alignment horizontal="center" vertical="center" textRotation="90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3" applyFont="1" applyAlignment="1" applyProtection="1">
      <alignment horizontal="center" vertical="center" wrapText="1"/>
      <protection locked="0"/>
    </xf>
    <xf numFmtId="0" fontId="8" fillId="0" borderId="0" xfId="3" applyFont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0" fontId="25" fillId="0" borderId="8" xfId="0" applyFont="1" applyFill="1" applyBorder="1" applyAlignment="1">
      <alignment horizontal="left" wrapText="1"/>
    </xf>
    <xf numFmtId="0" fontId="10" fillId="0" borderId="7" xfId="1" applyFont="1" applyBorder="1" applyAlignment="1" applyProtection="1">
      <alignment horizont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4" fillId="2" borderId="5" xfId="2" applyFont="1" applyFill="1" applyBorder="1" applyAlignment="1" applyProtection="1">
      <alignment horizontal="center" vertical="center"/>
      <protection locked="0"/>
    </xf>
    <xf numFmtId="0" fontId="4" fillId="2" borderId="6" xfId="2" applyFont="1" applyFill="1" applyBorder="1" applyAlignment="1" applyProtection="1">
      <alignment horizontal="center" vertical="center"/>
      <protection locked="0"/>
    </xf>
    <xf numFmtId="0" fontId="20" fillId="2" borderId="2" xfId="2" applyFont="1" applyFill="1" applyBorder="1" applyAlignment="1" applyProtection="1">
      <alignment horizontal="center" vertical="center" textRotation="90" wrapText="1"/>
      <protection locked="0"/>
    </xf>
    <xf numFmtId="0" fontId="20" fillId="2" borderId="3" xfId="2" applyFont="1" applyFill="1" applyBorder="1" applyAlignment="1" applyProtection="1">
      <alignment horizontal="center" vertical="center" textRotation="90"/>
      <protection locked="0"/>
    </xf>
    <xf numFmtId="0" fontId="23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/>
    </xf>
    <xf numFmtId="0" fontId="33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wrapText="1"/>
    </xf>
    <xf numFmtId="0" fontId="23" fillId="0" borderId="1" xfId="0" applyFont="1" applyBorder="1" applyAlignment="1">
      <alignment vertical="center" wrapText="1"/>
    </xf>
    <xf numFmtId="0" fontId="8" fillId="0" borderId="1" xfId="1" applyFont="1" applyBorder="1" applyAlignment="1" applyProtection="1">
      <alignment horizontal="center" vertical="center"/>
      <protection locked="0"/>
    </xf>
  </cellXfs>
  <cellStyles count="10">
    <cellStyle name="Обычный" xfId="0" builtinId="0"/>
    <cellStyle name="Обычный 2" xfId="5" xr:uid="{00000000-0005-0000-0000-000002000000}"/>
    <cellStyle name="Обычный 2 3" xfId="7" xr:uid="{00000000-0005-0000-0000-000003000000}"/>
    <cellStyle name="Обычный 2 3 2" xfId="9" xr:uid="{00000000-0005-0000-0000-000004000000}"/>
    <cellStyle name="Обычный 3" xfId="6" xr:uid="{00000000-0005-0000-0000-000005000000}"/>
    <cellStyle name="Обычный_Выездка 3" xfId="8" xr:uid="{00000000-0005-0000-0000-000006000000}"/>
    <cellStyle name="Обычный_Выездка технические1" xfId="3" xr:uid="{00000000-0005-0000-0000-000007000000}"/>
    <cellStyle name="Обычный_Измайлово-2003" xfId="2" xr:uid="{00000000-0005-0000-0000-000008000000}"/>
    <cellStyle name="Обычный_Лист Microsoft Excel" xfId="1" xr:uid="{00000000-0005-0000-0000-000009000000}"/>
    <cellStyle name="Excel Built-in Normal" xfId="4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228600</xdr:rowOff>
    </xdr:from>
    <xdr:to>
      <xdr:col>1</xdr:col>
      <xdr:colOff>871525</xdr:colOff>
      <xdr:row>2</xdr:row>
      <xdr:rowOff>190500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28600"/>
          <a:ext cx="992174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228600</xdr:rowOff>
    </xdr:from>
    <xdr:to>
      <xdr:col>1</xdr:col>
      <xdr:colOff>952657</xdr:colOff>
      <xdr:row>3</xdr:row>
      <xdr:rowOff>85725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28600"/>
          <a:ext cx="1143157" cy="1009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A4" sqref="A4:U4"/>
    </sheetView>
  </sheetViews>
  <sheetFormatPr baseColWidth="10" defaultColWidth="8.83203125" defaultRowHeight="15"/>
  <cols>
    <col min="1" max="1" width="2.83203125" customWidth="1"/>
    <col min="2" max="2" width="17" customWidth="1"/>
    <col min="3" max="3" width="9.83203125" hidden="1" customWidth="1"/>
    <col min="4" max="4" width="2.6640625" customWidth="1"/>
    <col min="5" max="5" width="27.83203125" customWidth="1"/>
    <col min="6" max="7" width="9.1640625" hidden="1" customWidth="1"/>
    <col min="8" max="8" width="9" customWidth="1"/>
    <col min="9" max="9" width="6.1640625" customWidth="1"/>
    <col min="10" max="10" width="6.83203125" customWidth="1"/>
    <col min="11" max="11" width="3.5" customWidth="1"/>
    <col min="12" max="12" width="7.1640625" customWidth="1"/>
    <col min="13" max="13" width="7.83203125" customWidth="1"/>
    <col min="14" max="14" width="3.33203125" customWidth="1"/>
    <col min="15" max="15" width="7.1640625" customWidth="1"/>
    <col min="16" max="16" width="7.5" customWidth="1"/>
    <col min="17" max="17" width="3" customWidth="1"/>
    <col min="18" max="18" width="3.6640625" customWidth="1"/>
    <col min="19" max="19" width="3.5" customWidth="1"/>
    <col min="20" max="20" width="7.6640625" customWidth="1"/>
    <col min="21" max="21" width="8.83203125" customWidth="1"/>
  </cols>
  <sheetData>
    <row r="1" spans="1:23" s="2" customFormat="1" ht="54.75" customHeight="1">
      <c r="A1" s="65" t="s">
        <v>24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</row>
    <row r="2" spans="1:23" s="2" customFormat="1" ht="17.25" customHeight="1">
      <c r="A2" s="75" t="s">
        <v>70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3" s="3" customFormat="1" ht="18.75" customHeight="1">
      <c r="A3" s="67" t="s">
        <v>12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3" s="2" customFormat="1" ht="15.75" customHeight="1">
      <c r="A4" s="68" t="s">
        <v>71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</row>
    <row r="5" spans="1:23" s="9" customFormat="1" ht="16.5" customHeight="1">
      <c r="A5" s="21" t="s">
        <v>25</v>
      </c>
      <c r="B5" s="21"/>
      <c r="C5" s="21"/>
      <c r="D5" s="21"/>
      <c r="E5" s="4"/>
      <c r="F5" s="4"/>
      <c r="G5" s="5"/>
      <c r="H5" s="6"/>
      <c r="I5" s="7"/>
      <c r="J5" s="8"/>
      <c r="L5" s="7"/>
      <c r="M5" s="10"/>
      <c r="O5" s="7"/>
      <c r="P5" s="10"/>
      <c r="R5" s="69" t="s">
        <v>72</v>
      </c>
      <c r="S5" s="69"/>
      <c r="T5" s="69"/>
      <c r="U5" s="69"/>
    </row>
    <row r="6" spans="1:23" s="1" customFormat="1" ht="20" customHeight="1">
      <c r="A6" s="70" t="s">
        <v>0</v>
      </c>
      <c r="B6" s="71" t="s">
        <v>1</v>
      </c>
      <c r="C6" s="71" t="s">
        <v>2</v>
      </c>
      <c r="D6" s="72" t="s">
        <v>3</v>
      </c>
      <c r="E6" s="71" t="s">
        <v>4</v>
      </c>
      <c r="F6" s="71" t="s">
        <v>65</v>
      </c>
      <c r="G6" s="71" t="s">
        <v>5</v>
      </c>
      <c r="H6" s="71" t="s">
        <v>6</v>
      </c>
      <c r="I6" s="77" t="s">
        <v>62</v>
      </c>
      <c r="J6" s="77"/>
      <c r="K6" s="77"/>
      <c r="L6" s="77" t="s">
        <v>7</v>
      </c>
      <c r="M6" s="77"/>
      <c r="N6" s="77"/>
      <c r="O6" s="77" t="s">
        <v>63</v>
      </c>
      <c r="P6" s="77"/>
      <c r="Q6" s="77"/>
      <c r="R6" s="73" t="s">
        <v>13</v>
      </c>
      <c r="S6" s="73" t="s">
        <v>14</v>
      </c>
      <c r="T6" s="70" t="s">
        <v>8</v>
      </c>
      <c r="U6" s="74" t="s">
        <v>9</v>
      </c>
    </row>
    <row r="7" spans="1:23" s="1" customFormat="1" ht="40" customHeight="1">
      <c r="A7" s="70"/>
      <c r="B7" s="71"/>
      <c r="C7" s="71"/>
      <c r="D7" s="72"/>
      <c r="E7" s="71"/>
      <c r="F7" s="71"/>
      <c r="G7" s="71"/>
      <c r="H7" s="71"/>
      <c r="I7" s="11" t="s">
        <v>10</v>
      </c>
      <c r="J7" s="12" t="s">
        <v>11</v>
      </c>
      <c r="K7" s="13" t="s">
        <v>0</v>
      </c>
      <c r="L7" s="11" t="s">
        <v>10</v>
      </c>
      <c r="M7" s="12" t="s">
        <v>11</v>
      </c>
      <c r="N7" s="13" t="s">
        <v>0</v>
      </c>
      <c r="O7" s="11" t="s">
        <v>10</v>
      </c>
      <c r="P7" s="12" t="s">
        <v>11</v>
      </c>
      <c r="Q7" s="13" t="s">
        <v>0</v>
      </c>
      <c r="R7" s="73"/>
      <c r="S7" s="73"/>
      <c r="T7" s="70"/>
      <c r="U7" s="74"/>
    </row>
    <row r="8" spans="1:23" s="3" customFormat="1" ht="25.5" customHeight="1">
      <c r="A8" s="67" t="s">
        <v>43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</row>
    <row r="9" spans="1:23" ht="30" customHeight="1">
      <c r="A9" s="78" t="s">
        <v>61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3" ht="42">
      <c r="A10" s="14">
        <v>1</v>
      </c>
      <c r="B10" s="28" t="s">
        <v>35</v>
      </c>
      <c r="C10" s="23"/>
      <c r="D10" s="24"/>
      <c r="E10" s="27" t="s">
        <v>36</v>
      </c>
      <c r="F10" s="25" t="s">
        <v>37</v>
      </c>
      <c r="G10" s="25"/>
      <c r="H10" s="26" t="s">
        <v>26</v>
      </c>
      <c r="I10" s="15">
        <v>190</v>
      </c>
      <c r="J10" s="16">
        <f>I10/3-0.5</f>
        <v>62.833333333333336</v>
      </c>
      <c r="K10" s="17">
        <f>RANK(J10,J$8:J$16,0)</f>
        <v>1</v>
      </c>
      <c r="L10" s="15">
        <v>192</v>
      </c>
      <c r="M10" s="16">
        <f>L10/3-0.5</f>
        <v>63.5</v>
      </c>
      <c r="N10" s="17">
        <f>RANK(M10,M$8:M$16,0)</f>
        <v>2</v>
      </c>
      <c r="O10" s="15">
        <v>195</v>
      </c>
      <c r="P10" s="16">
        <f>O10/3-0.5</f>
        <v>64.5</v>
      </c>
      <c r="Q10" s="17">
        <f>RANK(P10,P$8:P$16,0)</f>
        <v>3</v>
      </c>
      <c r="R10" s="18"/>
      <c r="S10" s="41">
        <v>1</v>
      </c>
      <c r="T10" s="15">
        <f>O10+L10+I10</f>
        <v>577</v>
      </c>
      <c r="U10" s="19">
        <f>(J10+M10+P10)/3</f>
        <v>63.611111111111114</v>
      </c>
    </row>
    <row r="11" spans="1:23" s="3" customFormat="1" ht="28" customHeight="1">
      <c r="A11" s="14">
        <v>2</v>
      </c>
      <c r="B11" s="22" t="s">
        <v>29</v>
      </c>
      <c r="C11" s="29"/>
      <c r="D11" s="29"/>
      <c r="E11" s="28" t="s">
        <v>30</v>
      </c>
      <c r="F11" s="25" t="s">
        <v>31</v>
      </c>
      <c r="G11" s="25"/>
      <c r="H11" s="26" t="s">
        <v>26</v>
      </c>
      <c r="I11" s="15">
        <v>182</v>
      </c>
      <c r="J11" s="16">
        <f>I11/3</f>
        <v>60.666666666666664</v>
      </c>
      <c r="K11" s="17">
        <f>RANK(J11,J$8:J$16,0)</f>
        <v>4</v>
      </c>
      <c r="L11" s="15">
        <v>183</v>
      </c>
      <c r="M11" s="16">
        <f>L11/3</f>
        <v>61</v>
      </c>
      <c r="N11" s="17">
        <f>RANK(M11,M$8:M$16,0)</f>
        <v>4</v>
      </c>
      <c r="O11" s="15">
        <v>193.5</v>
      </c>
      <c r="P11" s="16">
        <f>O11/3</f>
        <v>64.5</v>
      </c>
      <c r="Q11" s="17">
        <f>RANK(P11,P$8:P$16,0)</f>
        <v>3</v>
      </c>
      <c r="R11" s="18"/>
      <c r="S11" s="18"/>
      <c r="T11" s="15">
        <f>O11+L11+I11</f>
        <v>558.5</v>
      </c>
      <c r="U11" s="19">
        <f>(J11+M11+P11)/3</f>
        <v>62.05555555555555</v>
      </c>
    </row>
    <row r="12" spans="1:23" s="3" customFormat="1" ht="27" customHeight="1">
      <c r="A12" s="14">
        <v>3</v>
      </c>
      <c r="B12" s="22" t="s">
        <v>32</v>
      </c>
      <c r="C12" s="23"/>
      <c r="D12" s="24"/>
      <c r="E12" s="27" t="s">
        <v>33</v>
      </c>
      <c r="F12" s="25" t="s">
        <v>34</v>
      </c>
      <c r="G12" s="25"/>
      <c r="H12" s="26" t="s">
        <v>26</v>
      </c>
      <c r="I12" s="15">
        <v>155.5</v>
      </c>
      <c r="J12" s="16">
        <f>I12/3</f>
        <v>51.833333333333336</v>
      </c>
      <c r="K12" s="17">
        <f>RANK(J12,J$8:J$16,0)</f>
        <v>6</v>
      </c>
      <c r="L12" s="15">
        <v>172.5</v>
      </c>
      <c r="M12" s="16">
        <f>L12/3</f>
        <v>57.5</v>
      </c>
      <c r="N12" s="17">
        <f>RANK(M12,M$8:M$16,0)</f>
        <v>5</v>
      </c>
      <c r="O12" s="15">
        <v>178.5</v>
      </c>
      <c r="P12" s="16">
        <f>O12/3</f>
        <v>59.5</v>
      </c>
      <c r="Q12" s="17">
        <f>RANK(P12,P$8:P$16,0)</f>
        <v>6</v>
      </c>
      <c r="R12" s="18"/>
      <c r="S12" s="18"/>
      <c r="T12" s="15">
        <f>O12+L12+I12</f>
        <v>506.5</v>
      </c>
      <c r="U12" s="19">
        <f>(J12+M12+P12)/3</f>
        <v>56.277777777777779</v>
      </c>
    </row>
    <row r="13" spans="1:23" s="20" customFormat="1" ht="30.75" customHeight="1">
      <c r="A13" s="78" t="s">
        <v>15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</row>
    <row r="14" spans="1:23" s="20" customFormat="1" ht="30.75" customHeight="1">
      <c r="A14" s="14">
        <f>RANK(U14,U$10:U$16)</f>
        <v>1</v>
      </c>
      <c r="B14" s="90" t="s">
        <v>80</v>
      </c>
      <c r="C14" s="23"/>
      <c r="D14" s="23"/>
      <c r="E14" s="28" t="s">
        <v>38</v>
      </c>
      <c r="F14" s="25" t="s">
        <v>39</v>
      </c>
      <c r="G14" s="25"/>
      <c r="H14" s="26" t="s">
        <v>26</v>
      </c>
      <c r="I14" s="15">
        <v>185</v>
      </c>
      <c r="J14" s="16">
        <f t="shared" ref="J14" si="0">I14/3</f>
        <v>61.666666666666664</v>
      </c>
      <c r="K14" s="17">
        <f>RANK(J14,J$14:J$16,0)</f>
        <v>2</v>
      </c>
      <c r="L14" s="15">
        <v>193</v>
      </c>
      <c r="M14" s="16">
        <f t="shared" ref="M14" si="1">L14/3</f>
        <v>64.333333333333329</v>
      </c>
      <c r="N14" s="17">
        <f>RANK(M14,M$8:M$16,0)</f>
        <v>1</v>
      </c>
      <c r="O14" s="15">
        <v>204</v>
      </c>
      <c r="P14" s="16">
        <f t="shared" ref="P14" si="2">O14/3</f>
        <v>68</v>
      </c>
      <c r="Q14" s="17">
        <f>RANK(P14,P$8:P$16,0)</f>
        <v>1</v>
      </c>
      <c r="R14" s="18"/>
      <c r="S14" s="18"/>
      <c r="T14" s="15">
        <f t="shared" ref="T14:T16" si="3">O14+L14+I14</f>
        <v>582</v>
      </c>
      <c r="U14" s="19">
        <f t="shared" ref="U14:U16" si="4">(J14+M14+P14)/3</f>
        <v>64.666666666666671</v>
      </c>
      <c r="W14" s="39"/>
    </row>
    <row r="15" spans="1:23" s="20" customFormat="1" ht="30.75" customHeight="1">
      <c r="A15" s="14">
        <f t="shared" ref="A15" si="5">RANK(U15,U$10:U$16)</f>
        <v>2</v>
      </c>
      <c r="B15" s="28" t="s">
        <v>81</v>
      </c>
      <c r="C15" s="23"/>
      <c r="D15" s="24"/>
      <c r="E15" s="30" t="s">
        <v>41</v>
      </c>
      <c r="F15" s="25"/>
      <c r="G15" s="25"/>
      <c r="H15" s="26" t="s">
        <v>26</v>
      </c>
      <c r="I15" s="15">
        <v>189.5</v>
      </c>
      <c r="J15" s="16">
        <f>I15/3-0.5</f>
        <v>62.666666666666664</v>
      </c>
      <c r="K15" s="17">
        <f t="shared" ref="K15:K16" si="6">RANK(J15,J$14:J$16,0)</f>
        <v>1</v>
      </c>
      <c r="L15" s="15">
        <v>192</v>
      </c>
      <c r="M15" s="16">
        <f>L15/3-0.5</f>
        <v>63.5</v>
      </c>
      <c r="N15" s="17">
        <f t="shared" ref="N15:N16" si="7">RANK(M15,M$8:M$16,0)</f>
        <v>2</v>
      </c>
      <c r="O15" s="15">
        <v>204.5</v>
      </c>
      <c r="P15" s="16">
        <f>O15/3-0.5</f>
        <v>67.666666666666671</v>
      </c>
      <c r="Q15" s="17">
        <f t="shared" ref="Q15:Q16" si="8">RANK(P15,P$8:P$16,0)</f>
        <v>2</v>
      </c>
      <c r="R15" s="18"/>
      <c r="S15" s="41">
        <v>1</v>
      </c>
      <c r="T15" s="15">
        <f t="shared" si="3"/>
        <v>586</v>
      </c>
      <c r="U15" s="19">
        <f t="shared" si="4"/>
        <v>64.6111111111111</v>
      </c>
    </row>
    <row r="16" spans="1:23" s="20" customFormat="1" ht="28" customHeight="1">
      <c r="A16" s="14">
        <v>3</v>
      </c>
      <c r="B16" s="22" t="s">
        <v>40</v>
      </c>
      <c r="C16" s="23"/>
      <c r="D16" s="24"/>
      <c r="E16" s="30" t="s">
        <v>41</v>
      </c>
      <c r="F16" s="25" t="s">
        <v>42</v>
      </c>
      <c r="G16" s="25"/>
      <c r="H16" s="26" t="s">
        <v>26</v>
      </c>
      <c r="I16" s="15">
        <v>173</v>
      </c>
      <c r="J16" s="16">
        <f>I16/3-0.5</f>
        <v>57.166666666666664</v>
      </c>
      <c r="K16" s="17">
        <f t="shared" si="6"/>
        <v>3</v>
      </c>
      <c r="L16" s="15">
        <v>174</v>
      </c>
      <c r="M16" s="16">
        <f>L16/3-0.5</f>
        <v>57.5</v>
      </c>
      <c r="N16" s="17">
        <f t="shared" si="7"/>
        <v>5</v>
      </c>
      <c r="O16" s="15">
        <v>183.5</v>
      </c>
      <c r="P16" s="16">
        <f>O16/3-0.5</f>
        <v>60.666666666666664</v>
      </c>
      <c r="Q16" s="17">
        <f t="shared" si="8"/>
        <v>5</v>
      </c>
      <c r="R16" s="18"/>
      <c r="S16" s="41">
        <v>1</v>
      </c>
      <c r="T16" s="15">
        <f t="shared" si="3"/>
        <v>530.5</v>
      </c>
      <c r="U16" s="19">
        <f t="shared" si="4"/>
        <v>58.444444444444436</v>
      </c>
    </row>
    <row r="17" spans="1:21" s="20" customFormat="1" ht="30.75" customHeight="1">
      <c r="A17" s="67" t="s">
        <v>67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</row>
    <row r="18" spans="1:21" s="20" customFormat="1" ht="30.75" customHeight="1">
      <c r="A18" s="91">
        <v>1</v>
      </c>
      <c r="B18" s="28" t="s">
        <v>82</v>
      </c>
      <c r="C18" s="91"/>
      <c r="D18" s="91"/>
      <c r="E18" s="28" t="s">
        <v>83</v>
      </c>
      <c r="F18" s="91"/>
      <c r="G18" s="91"/>
      <c r="H18" s="26" t="s">
        <v>26</v>
      </c>
      <c r="I18" s="15">
        <v>212</v>
      </c>
      <c r="J18" s="16">
        <f>I18/3.3</f>
        <v>64.242424242424249</v>
      </c>
      <c r="K18" s="91">
        <v>1</v>
      </c>
      <c r="L18" s="15">
        <v>200</v>
      </c>
      <c r="M18" s="16">
        <f>L18/3.3</f>
        <v>60.606060606060609</v>
      </c>
      <c r="N18" s="91">
        <v>2</v>
      </c>
      <c r="O18" s="15">
        <v>210.9</v>
      </c>
      <c r="P18" s="16">
        <f>O18/3.3</f>
        <v>63.909090909090914</v>
      </c>
      <c r="Q18" s="91">
        <v>2</v>
      </c>
      <c r="R18" s="91"/>
      <c r="S18" s="91"/>
      <c r="T18" s="15">
        <f>O18+L18+I18</f>
        <v>622.9</v>
      </c>
      <c r="U18" s="19">
        <f>(J18+M18+P18)/3</f>
        <v>62.919191919191924</v>
      </c>
    </row>
    <row r="19" spans="1:21" s="20" customFormat="1" ht="30.75" customHeight="1">
      <c r="A19" s="31">
        <v>2</v>
      </c>
      <c r="B19" s="33" t="s">
        <v>66</v>
      </c>
      <c r="C19" s="23"/>
      <c r="D19" s="24"/>
      <c r="E19" s="28" t="s">
        <v>27</v>
      </c>
      <c r="F19" s="25" t="s">
        <v>28</v>
      </c>
      <c r="G19" s="26" t="s">
        <v>26</v>
      </c>
      <c r="H19" s="26" t="s">
        <v>26</v>
      </c>
      <c r="I19" s="15">
        <v>200</v>
      </c>
      <c r="J19" s="16">
        <f>I19/3.3</f>
        <v>60.606060606060609</v>
      </c>
      <c r="K19" s="17">
        <v>2</v>
      </c>
      <c r="L19" s="15">
        <v>202.5</v>
      </c>
      <c r="M19" s="16">
        <f>L19/3.3</f>
        <v>61.363636363636367</v>
      </c>
      <c r="N19" s="17">
        <v>1</v>
      </c>
      <c r="O19" s="15">
        <v>212.5</v>
      </c>
      <c r="P19" s="16">
        <f>O19/3.3</f>
        <v>64.393939393939391</v>
      </c>
      <c r="Q19" s="17">
        <v>2</v>
      </c>
      <c r="R19" s="18"/>
      <c r="S19" s="18"/>
      <c r="T19" s="15">
        <f>O19+L19+I19</f>
        <v>615</v>
      </c>
      <c r="U19" s="19">
        <f>(J19+M19+P19)/3</f>
        <v>62.121212121212125</v>
      </c>
    </row>
    <row r="20" spans="1:21" s="20" customFormat="1" ht="30.75" customHeight="1">
      <c r="A20"/>
      <c r="B20" s="40" t="s">
        <v>73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 s="3" customFormat="1" ht="21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ht="30" customHeight="1"/>
    <row r="23" spans="1:21" ht="18" customHeight="1"/>
  </sheetData>
  <sortState xmlns:xlrd2="http://schemas.microsoft.com/office/spreadsheetml/2017/richdata2" ref="A13:W15">
    <sortCondition ref="A13:A15"/>
  </sortState>
  <mergeCells count="24">
    <mergeCell ref="A8:U8"/>
    <mergeCell ref="A17:U17"/>
    <mergeCell ref="A2:U2"/>
    <mergeCell ref="H6:H7"/>
    <mergeCell ref="I6:K6"/>
    <mergeCell ref="L6:N6"/>
    <mergeCell ref="O6:Q6"/>
    <mergeCell ref="R6:R7"/>
    <mergeCell ref="F6:F7"/>
    <mergeCell ref="A9:U9"/>
    <mergeCell ref="A13:U13"/>
    <mergeCell ref="A1:U1"/>
    <mergeCell ref="A3:U3"/>
    <mergeCell ref="A4:U4"/>
    <mergeCell ref="R5:U5"/>
    <mergeCell ref="A6:A7"/>
    <mergeCell ref="B6:B7"/>
    <mergeCell ref="C6:C7"/>
    <mergeCell ref="D6:D7"/>
    <mergeCell ref="E6:E7"/>
    <mergeCell ref="S6:S7"/>
    <mergeCell ref="T6:T7"/>
    <mergeCell ref="U6:U7"/>
    <mergeCell ref="G6:G7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4"/>
  <sheetViews>
    <sheetView tabSelected="1" workbookViewId="0">
      <selection activeCell="W10" sqref="W10"/>
    </sheetView>
  </sheetViews>
  <sheetFormatPr baseColWidth="10" defaultColWidth="8.83203125" defaultRowHeight="15"/>
  <cols>
    <col min="1" max="1" width="5.6640625" customWidth="1"/>
    <col min="2" max="2" width="15.6640625" customWidth="1"/>
    <col min="3" max="3" width="9.83203125" hidden="1" customWidth="1"/>
    <col min="4" max="4" width="5" customWidth="1"/>
    <col min="5" max="5" width="24.83203125" customWidth="1"/>
    <col min="6" max="7" width="9.1640625" hidden="1" customWidth="1"/>
    <col min="8" max="8" width="13.5" customWidth="1"/>
    <col min="9" max="9" width="8" customWidth="1"/>
    <col min="10" max="10" width="9.5" customWidth="1"/>
    <col min="11" max="11" width="3.5" customWidth="1"/>
    <col min="12" max="15" width="5.5" customWidth="1"/>
    <col min="16" max="16" width="8" customWidth="1"/>
    <col min="17" max="17" width="8.5" customWidth="1"/>
    <col min="18" max="18" width="3.5" customWidth="1"/>
    <col min="19" max="19" width="2.5" customWidth="1"/>
    <col min="20" max="20" width="3.5" customWidth="1"/>
    <col min="21" max="21" width="9.5" customWidth="1"/>
  </cols>
  <sheetData>
    <row r="1" spans="1:22" s="2" customFormat="1" ht="54.75" customHeight="1">
      <c r="A1" s="65" t="s">
        <v>24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22" s="2" customFormat="1" ht="17.25" customHeight="1">
      <c r="A2" s="75" t="s">
        <v>70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</row>
    <row r="3" spans="1:22" s="3" customFormat="1" ht="18.75" customHeight="1">
      <c r="A3" s="67" t="s">
        <v>12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2" s="3" customFormat="1" ht="15.75" customHeight="1">
      <c r="A4" s="67" t="s">
        <v>16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2" s="2" customFormat="1" ht="15.75" customHeight="1">
      <c r="A5" s="68" t="s">
        <v>84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</row>
    <row r="6" spans="1:22" s="9" customFormat="1" ht="15.75" customHeight="1">
      <c r="A6" s="32" t="s">
        <v>25</v>
      </c>
      <c r="B6" s="4"/>
      <c r="C6" s="4"/>
      <c r="D6" s="4"/>
      <c r="E6" s="4"/>
      <c r="F6" s="4"/>
      <c r="G6" s="5"/>
      <c r="H6" s="6"/>
      <c r="I6" s="7"/>
      <c r="J6" s="8"/>
      <c r="L6" s="7"/>
      <c r="M6" s="10"/>
      <c r="N6" s="10"/>
      <c r="P6" s="7"/>
      <c r="Q6" s="10"/>
      <c r="T6" s="80" t="s">
        <v>74</v>
      </c>
      <c r="U6" s="80"/>
    </row>
    <row r="7" spans="1:22" s="1" customFormat="1" ht="14.25" customHeight="1">
      <c r="A7" s="70" t="s">
        <v>0</v>
      </c>
      <c r="B7" s="71" t="s">
        <v>1</v>
      </c>
      <c r="C7" s="71" t="s">
        <v>2</v>
      </c>
      <c r="D7" s="72" t="s">
        <v>3</v>
      </c>
      <c r="E7" s="71" t="s">
        <v>4</v>
      </c>
      <c r="F7" s="71" t="s">
        <v>2</v>
      </c>
      <c r="G7" s="71" t="s">
        <v>5</v>
      </c>
      <c r="H7" s="71" t="s">
        <v>6</v>
      </c>
      <c r="I7" s="77" t="s">
        <v>23</v>
      </c>
      <c r="J7" s="77"/>
      <c r="K7" s="77"/>
      <c r="L7" s="84" t="s">
        <v>19</v>
      </c>
      <c r="M7" s="84" t="s">
        <v>20</v>
      </c>
      <c r="N7" s="84" t="s">
        <v>21</v>
      </c>
      <c r="O7" s="84" t="s">
        <v>22</v>
      </c>
      <c r="P7" s="81" t="s">
        <v>62</v>
      </c>
      <c r="Q7" s="82"/>
      <c r="R7" s="83"/>
      <c r="S7" s="73" t="s">
        <v>13</v>
      </c>
      <c r="T7" s="73" t="s">
        <v>14</v>
      </c>
      <c r="U7" s="74" t="s">
        <v>17</v>
      </c>
    </row>
    <row r="8" spans="1:22" s="1" customFormat="1" ht="35.25" customHeight="1">
      <c r="A8" s="70"/>
      <c r="B8" s="71"/>
      <c r="C8" s="71"/>
      <c r="D8" s="72"/>
      <c r="E8" s="71"/>
      <c r="F8" s="71"/>
      <c r="G8" s="71"/>
      <c r="H8" s="71"/>
      <c r="I8" s="11" t="s">
        <v>10</v>
      </c>
      <c r="J8" s="12" t="s">
        <v>11</v>
      </c>
      <c r="K8" s="13" t="s">
        <v>0</v>
      </c>
      <c r="L8" s="85"/>
      <c r="M8" s="85"/>
      <c r="N8" s="85"/>
      <c r="O8" s="85"/>
      <c r="P8" s="11" t="s">
        <v>10</v>
      </c>
      <c r="Q8" s="12" t="s">
        <v>11</v>
      </c>
      <c r="R8" s="13" t="s">
        <v>0</v>
      </c>
      <c r="S8" s="73"/>
      <c r="T8" s="73"/>
      <c r="U8" s="74"/>
      <c r="V8" s="42"/>
    </row>
    <row r="9" spans="1:22" s="3" customFormat="1" ht="21" customHeight="1">
      <c r="A9" s="67" t="s">
        <v>18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</row>
    <row r="10" spans="1:22" ht="36" customHeight="1">
      <c r="A10" s="14">
        <f>RANK(U10,U$10:U$13)</f>
        <v>1</v>
      </c>
      <c r="B10" s="33" t="s">
        <v>75</v>
      </c>
      <c r="C10" s="23"/>
      <c r="D10" s="23"/>
      <c r="E10" s="86" t="s">
        <v>76</v>
      </c>
      <c r="F10" s="87"/>
      <c r="G10" s="87"/>
      <c r="H10" s="26" t="s">
        <v>26</v>
      </c>
      <c r="I10" s="43">
        <v>128</v>
      </c>
      <c r="J10" s="44">
        <f>I10/2</f>
        <v>64</v>
      </c>
      <c r="K10" s="17">
        <f>RANK(J10,J$10:J$13,0)</f>
        <v>1</v>
      </c>
      <c r="L10" s="46">
        <v>6.3</v>
      </c>
      <c r="M10" s="46">
        <v>5.8</v>
      </c>
      <c r="N10" s="46">
        <v>5.8</v>
      </c>
      <c r="O10" s="46">
        <v>5.9</v>
      </c>
      <c r="P10" s="46">
        <f>L10+M10+N10+O10</f>
        <v>23.799999999999997</v>
      </c>
      <c r="Q10" s="44">
        <f>P10/0.4</f>
        <v>59.499999999999993</v>
      </c>
      <c r="R10" s="17">
        <f>RANK(Q10,Q$10:Q$13,0)</f>
        <v>1</v>
      </c>
      <c r="S10" s="47"/>
      <c r="T10" s="47"/>
      <c r="U10" s="48">
        <f>(J10+Q10)/2</f>
        <v>61.75</v>
      </c>
      <c r="V10" s="20"/>
    </row>
    <row r="11" spans="1:22" s="20" customFormat="1" ht="30" customHeight="1">
      <c r="A11" s="14">
        <f>RANK(U11,U$10:U$13)</f>
        <v>2</v>
      </c>
      <c r="B11" s="88" t="s">
        <v>77</v>
      </c>
      <c r="C11" s="23"/>
      <c r="D11" s="23"/>
      <c r="E11" s="89" t="s">
        <v>60</v>
      </c>
      <c r="F11" s="87"/>
      <c r="G11" s="87"/>
      <c r="H11" s="26" t="s">
        <v>26</v>
      </c>
      <c r="I11" s="43">
        <v>126</v>
      </c>
      <c r="J11" s="44">
        <f>I11/2</f>
        <v>63</v>
      </c>
      <c r="K11" s="17">
        <f>RANK(J11,J$10:J$13,0)</f>
        <v>2</v>
      </c>
      <c r="L11" s="45">
        <v>6</v>
      </c>
      <c r="M11" s="45">
        <v>5.8</v>
      </c>
      <c r="N11" s="45">
        <v>5.5</v>
      </c>
      <c r="O11" s="45">
        <v>5.8</v>
      </c>
      <c r="P11" s="46">
        <f>L11+M11+N11+O11</f>
        <v>23.1</v>
      </c>
      <c r="Q11" s="44">
        <f>P11/0.4</f>
        <v>57.75</v>
      </c>
      <c r="R11" s="17">
        <f>RANK(Q11,Q$10:Q$13,0)</f>
        <v>2</v>
      </c>
      <c r="S11" s="47"/>
      <c r="T11" s="47"/>
      <c r="U11" s="48">
        <f>(J11+Q11)/2</f>
        <v>60.375</v>
      </c>
      <c r="V11"/>
    </row>
    <row r="12" spans="1:22" s="20" customFormat="1" ht="30" customHeight="1">
      <c r="A12" s="14">
        <f>RANK(U12,U$10:U$13)</f>
        <v>3</v>
      </c>
      <c r="B12" s="33" t="s">
        <v>48</v>
      </c>
      <c r="C12" s="34"/>
      <c r="D12" s="34"/>
      <c r="E12" s="28" t="s">
        <v>44</v>
      </c>
      <c r="F12" s="25"/>
      <c r="G12" s="25"/>
      <c r="H12" s="26" t="s">
        <v>26</v>
      </c>
      <c r="I12" s="43">
        <v>121</v>
      </c>
      <c r="J12" s="44">
        <f>I12/2-0.5</f>
        <v>60</v>
      </c>
      <c r="K12" s="17">
        <f>RANK(J12,J$10:J$13,0)</f>
        <v>3</v>
      </c>
      <c r="L12" s="43">
        <v>6</v>
      </c>
      <c r="M12" s="43">
        <v>5.5</v>
      </c>
      <c r="N12" s="43">
        <v>5.6</v>
      </c>
      <c r="O12" s="43">
        <v>5.8</v>
      </c>
      <c r="P12" s="46">
        <f>L12+M12+N12+O12</f>
        <v>22.900000000000002</v>
      </c>
      <c r="Q12" s="44">
        <f>P12/0.4-0.5</f>
        <v>56.75</v>
      </c>
      <c r="R12" s="17">
        <f>RANK(Q12,Q$10:Q$13,0)</f>
        <v>3</v>
      </c>
      <c r="S12" s="47"/>
      <c r="T12" s="47">
        <v>1</v>
      </c>
      <c r="U12" s="48">
        <f>(J12+Q12)/2</f>
        <v>58.375</v>
      </c>
    </row>
    <row r="13" spans="1:22" s="20" customFormat="1" ht="30" customHeight="1">
      <c r="A13" s="14">
        <f>RANK(U13,U$10:U$13)</f>
        <v>4</v>
      </c>
      <c r="B13" s="28" t="s">
        <v>45</v>
      </c>
      <c r="C13" s="23"/>
      <c r="D13" s="23"/>
      <c r="E13" s="28" t="s">
        <v>46</v>
      </c>
      <c r="F13" s="25"/>
      <c r="G13" s="25"/>
      <c r="H13" s="26" t="s">
        <v>26</v>
      </c>
      <c r="I13" s="43">
        <v>117</v>
      </c>
      <c r="J13" s="44">
        <f>I13/2-1</f>
        <v>57.5</v>
      </c>
      <c r="K13" s="17">
        <f>RANK(J13,J$10:J$13,0)</f>
        <v>4</v>
      </c>
      <c r="L13" s="45">
        <v>5.9</v>
      </c>
      <c r="M13" s="45">
        <v>5.5</v>
      </c>
      <c r="N13" s="45">
        <v>5.5</v>
      </c>
      <c r="O13" s="45">
        <v>5.7</v>
      </c>
      <c r="P13" s="46">
        <f>L13+M13+N13+O13</f>
        <v>22.599999999999998</v>
      </c>
      <c r="Q13" s="49">
        <f>P13/0.4-1</f>
        <v>55.499999999999993</v>
      </c>
      <c r="R13" s="17">
        <f>RANK(Q13,Q$10:Q$13,0)</f>
        <v>4</v>
      </c>
      <c r="S13" s="50">
        <v>1</v>
      </c>
      <c r="T13" s="50">
        <v>1</v>
      </c>
      <c r="U13" s="51">
        <f>(J13+Q13)/2</f>
        <v>56.5</v>
      </c>
    </row>
    <row r="14" spans="1:22" s="20" customFormat="1" ht="18.75" customHeight="1">
      <c r="A14" s="67" t="s">
        <v>15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</row>
    <row r="15" spans="1:22" s="20" customFormat="1" ht="30" customHeight="1">
      <c r="A15" s="14">
        <f t="shared" ref="A15:A23" si="0">RANK(U15,U$15:U$23)</f>
        <v>1</v>
      </c>
      <c r="B15" s="33" t="s">
        <v>49</v>
      </c>
      <c r="C15" s="34"/>
      <c r="D15" s="34"/>
      <c r="E15" s="35" t="s">
        <v>68</v>
      </c>
      <c r="F15" s="25"/>
      <c r="G15" s="25"/>
      <c r="H15" s="26" t="s">
        <v>26</v>
      </c>
      <c r="I15" s="43">
        <v>133.5</v>
      </c>
      <c r="J15" s="44">
        <f>I15/2</f>
        <v>66.75</v>
      </c>
      <c r="K15" s="17">
        <f t="shared" ref="K15:K23" si="1">RANK(J15,J$15:J$23,0)</f>
        <v>1</v>
      </c>
      <c r="L15" s="46">
        <v>7.1</v>
      </c>
      <c r="M15" s="46">
        <v>6.8</v>
      </c>
      <c r="N15" s="46">
        <v>7.3</v>
      </c>
      <c r="O15" s="46">
        <v>7</v>
      </c>
      <c r="P15" s="46">
        <f t="shared" ref="P15:P23" si="2">L15+M15+N15+O15</f>
        <v>28.2</v>
      </c>
      <c r="Q15" s="44">
        <f>P15/0.4</f>
        <v>70.5</v>
      </c>
      <c r="R15" s="17">
        <f t="shared" ref="R15:R23" si="3">RANK(Q15,Q$15:Q$23,0)</f>
        <v>1</v>
      </c>
      <c r="S15" s="47"/>
      <c r="T15" s="47"/>
      <c r="U15" s="48">
        <f t="shared" ref="U15:U23" si="4">(J15+Q15)/2</f>
        <v>68.625</v>
      </c>
      <c r="V15"/>
    </row>
    <row r="16" spans="1:22" ht="40" customHeight="1">
      <c r="A16" s="14">
        <f t="shared" si="0"/>
        <v>2</v>
      </c>
      <c r="B16" s="33" t="s">
        <v>50</v>
      </c>
      <c r="C16" s="34"/>
      <c r="D16" s="34"/>
      <c r="E16" s="35" t="s">
        <v>51</v>
      </c>
      <c r="F16" s="25" t="s">
        <v>52</v>
      </c>
      <c r="G16" s="25"/>
      <c r="H16" s="26" t="s">
        <v>26</v>
      </c>
      <c r="I16" s="43">
        <v>126</v>
      </c>
      <c r="J16" s="44">
        <f>I16/2-0.5</f>
        <v>62.5</v>
      </c>
      <c r="K16" s="17">
        <f t="shared" si="1"/>
        <v>2</v>
      </c>
      <c r="L16" s="43">
        <v>7</v>
      </c>
      <c r="M16" s="43">
        <v>6.5</v>
      </c>
      <c r="N16" s="43">
        <v>6.7</v>
      </c>
      <c r="O16" s="43">
        <v>6.8</v>
      </c>
      <c r="P16" s="43">
        <f t="shared" si="2"/>
        <v>27</v>
      </c>
      <c r="Q16" s="44">
        <f>P16/0.4-0.5</f>
        <v>67</v>
      </c>
      <c r="R16" s="17">
        <f t="shared" si="3"/>
        <v>2</v>
      </c>
      <c r="S16" s="52"/>
      <c r="T16" s="52">
        <v>1</v>
      </c>
      <c r="U16" s="64">
        <f t="shared" si="4"/>
        <v>64.75</v>
      </c>
      <c r="V16" s="20"/>
    </row>
    <row r="17" spans="1:22" s="20" customFormat="1" ht="30" customHeight="1">
      <c r="A17" s="14">
        <f t="shared" si="0"/>
        <v>3</v>
      </c>
      <c r="B17" s="28" t="s">
        <v>78</v>
      </c>
      <c r="C17" s="23"/>
      <c r="D17" s="23"/>
      <c r="E17" s="35" t="s">
        <v>79</v>
      </c>
      <c r="F17" s="25" t="s">
        <v>47</v>
      </c>
      <c r="G17" s="25"/>
      <c r="H17" s="26" t="s">
        <v>26</v>
      </c>
      <c r="I17" s="43">
        <v>121</v>
      </c>
      <c r="J17" s="44">
        <f>I17/2</f>
        <v>60.5</v>
      </c>
      <c r="K17" s="17">
        <f t="shared" si="1"/>
        <v>5</v>
      </c>
      <c r="L17" s="43">
        <v>6.1</v>
      </c>
      <c r="M17" s="43">
        <v>5.9</v>
      </c>
      <c r="N17" s="43">
        <v>5.8</v>
      </c>
      <c r="O17" s="43">
        <v>5.9</v>
      </c>
      <c r="P17" s="46">
        <f t="shared" si="2"/>
        <v>23.700000000000003</v>
      </c>
      <c r="Q17" s="44">
        <f>P17/0.4</f>
        <v>59.250000000000007</v>
      </c>
      <c r="R17" s="17">
        <f t="shared" si="3"/>
        <v>3</v>
      </c>
      <c r="S17" s="47"/>
      <c r="T17" s="47"/>
      <c r="U17" s="48">
        <f t="shared" si="4"/>
        <v>59.875</v>
      </c>
    </row>
    <row r="18" spans="1:22" s="63" customFormat="1" ht="30" customHeight="1">
      <c r="A18" s="14">
        <f t="shared" si="0"/>
        <v>4</v>
      </c>
      <c r="B18" s="33" t="s">
        <v>59</v>
      </c>
      <c r="C18" s="34"/>
      <c r="D18" s="36"/>
      <c r="E18" s="37" t="s">
        <v>60</v>
      </c>
      <c r="F18" s="25"/>
      <c r="G18" s="25"/>
      <c r="H18" s="26" t="s">
        <v>26</v>
      </c>
      <c r="I18" s="43">
        <v>121.5</v>
      </c>
      <c r="J18" s="44">
        <f>I18/2</f>
        <v>60.75</v>
      </c>
      <c r="K18" s="17">
        <f t="shared" si="1"/>
        <v>4</v>
      </c>
      <c r="L18" s="43">
        <v>5.8</v>
      </c>
      <c r="M18" s="43">
        <v>5.8</v>
      </c>
      <c r="N18" s="43">
        <v>5.7</v>
      </c>
      <c r="O18" s="43">
        <v>5.8</v>
      </c>
      <c r="P18" s="46">
        <f t="shared" si="2"/>
        <v>23.1</v>
      </c>
      <c r="Q18" s="44">
        <f>P18/0.4</f>
        <v>57.75</v>
      </c>
      <c r="R18" s="17">
        <f t="shared" si="3"/>
        <v>4</v>
      </c>
      <c r="S18" s="52"/>
      <c r="T18" s="52"/>
      <c r="U18" s="53">
        <f t="shared" si="4"/>
        <v>59.25</v>
      </c>
      <c r="V18"/>
    </row>
    <row r="19" spans="1:22" ht="30" customHeight="1">
      <c r="A19" s="14">
        <f t="shared" si="0"/>
        <v>5</v>
      </c>
      <c r="B19" s="33" t="s">
        <v>66</v>
      </c>
      <c r="C19" s="34"/>
      <c r="D19" s="36"/>
      <c r="E19" s="37" t="s">
        <v>60</v>
      </c>
      <c r="F19" s="25"/>
      <c r="G19" s="25"/>
      <c r="H19" s="26" t="s">
        <v>26</v>
      </c>
      <c r="I19" s="43">
        <v>120.5</v>
      </c>
      <c r="J19" s="44">
        <f>I19/2</f>
        <v>60.25</v>
      </c>
      <c r="K19" s="17">
        <f t="shared" si="1"/>
        <v>6</v>
      </c>
      <c r="L19" s="46">
        <v>5.7</v>
      </c>
      <c r="M19" s="46">
        <v>5.5</v>
      </c>
      <c r="N19" s="46">
        <v>5.6</v>
      </c>
      <c r="O19" s="46">
        <v>5.6</v>
      </c>
      <c r="P19" s="46">
        <f t="shared" si="2"/>
        <v>22.4</v>
      </c>
      <c r="Q19" s="44">
        <f>P19/0.4</f>
        <v>55.999999999999993</v>
      </c>
      <c r="R19" s="17">
        <f t="shared" si="3"/>
        <v>7</v>
      </c>
      <c r="S19" s="47"/>
      <c r="T19" s="47"/>
      <c r="U19" s="53">
        <f t="shared" si="4"/>
        <v>58.125</v>
      </c>
    </row>
    <row r="20" spans="1:22" ht="40" customHeight="1">
      <c r="A20" s="14">
        <f t="shared" si="0"/>
        <v>6</v>
      </c>
      <c r="B20" s="33" t="s">
        <v>69</v>
      </c>
      <c r="C20" s="34"/>
      <c r="D20" s="34"/>
      <c r="E20" s="28" t="s">
        <v>33</v>
      </c>
      <c r="F20" s="25" t="s">
        <v>34</v>
      </c>
      <c r="G20" s="25"/>
      <c r="H20" s="26" t="s">
        <v>26</v>
      </c>
      <c r="I20" s="43">
        <v>114.5</v>
      </c>
      <c r="J20" s="44">
        <f>I20/2</f>
        <v>57.25</v>
      </c>
      <c r="K20" s="17">
        <f t="shared" si="1"/>
        <v>7</v>
      </c>
      <c r="L20" s="43">
        <v>5.8</v>
      </c>
      <c r="M20" s="43">
        <v>5.5</v>
      </c>
      <c r="N20" s="43">
        <v>5.7</v>
      </c>
      <c r="O20" s="43">
        <v>5.7</v>
      </c>
      <c r="P20" s="46">
        <f t="shared" si="2"/>
        <v>22.7</v>
      </c>
      <c r="Q20" s="44">
        <f>P20/0.4</f>
        <v>56.749999999999993</v>
      </c>
      <c r="R20" s="17">
        <f t="shared" si="3"/>
        <v>5</v>
      </c>
      <c r="S20" s="52"/>
      <c r="T20" s="52"/>
      <c r="U20" s="53">
        <f t="shared" si="4"/>
        <v>57</v>
      </c>
    </row>
    <row r="21" spans="1:22" ht="30" customHeight="1">
      <c r="A21" s="14">
        <f t="shared" si="0"/>
        <v>7</v>
      </c>
      <c r="B21" s="33" t="s">
        <v>54</v>
      </c>
      <c r="C21" s="34"/>
      <c r="D21" s="34"/>
      <c r="E21" s="33" t="s">
        <v>55</v>
      </c>
      <c r="F21" s="25" t="s">
        <v>56</v>
      </c>
      <c r="G21" s="25"/>
      <c r="H21" s="26" t="s">
        <v>26</v>
      </c>
      <c r="I21" s="43">
        <v>114.5</v>
      </c>
      <c r="J21" s="44">
        <f>I21/2</f>
        <v>57.25</v>
      </c>
      <c r="K21" s="17">
        <f t="shared" si="1"/>
        <v>7</v>
      </c>
      <c r="L21" s="46">
        <v>5.7</v>
      </c>
      <c r="M21" s="46">
        <v>5.6</v>
      </c>
      <c r="N21" s="46">
        <v>5.6</v>
      </c>
      <c r="O21" s="46">
        <v>5.6</v>
      </c>
      <c r="P21" s="46">
        <f t="shared" si="2"/>
        <v>22.5</v>
      </c>
      <c r="Q21" s="44">
        <f>P21/0.4</f>
        <v>56.25</v>
      </c>
      <c r="R21" s="17">
        <f t="shared" si="3"/>
        <v>6</v>
      </c>
      <c r="S21" s="47"/>
      <c r="T21" s="47"/>
      <c r="U21" s="48">
        <f t="shared" si="4"/>
        <v>56.75</v>
      </c>
    </row>
    <row r="22" spans="1:22" ht="30" customHeight="1">
      <c r="A22" s="14">
        <f t="shared" si="0"/>
        <v>8</v>
      </c>
      <c r="B22" s="54" t="s">
        <v>53</v>
      </c>
      <c r="C22" s="55"/>
      <c r="D22" s="55"/>
      <c r="E22" s="56" t="s">
        <v>41</v>
      </c>
      <c r="F22" s="57" t="s">
        <v>42</v>
      </c>
      <c r="G22" s="57"/>
      <c r="H22" s="58" t="s">
        <v>26</v>
      </c>
      <c r="I22" s="59">
        <v>125</v>
      </c>
      <c r="J22" s="60">
        <f>I22/2-1</f>
        <v>61.5</v>
      </c>
      <c r="K22" s="17">
        <f t="shared" si="1"/>
        <v>3</v>
      </c>
      <c r="L22" s="59">
        <v>4.9000000000000004</v>
      </c>
      <c r="M22" s="59">
        <v>5.0999999999999996</v>
      </c>
      <c r="N22" s="59">
        <v>5.5</v>
      </c>
      <c r="O22" s="59">
        <v>5.3</v>
      </c>
      <c r="P22" s="59">
        <f t="shared" si="2"/>
        <v>20.8</v>
      </c>
      <c r="Q22" s="44">
        <f>P22/0.4-1</f>
        <v>51</v>
      </c>
      <c r="R22" s="17">
        <f t="shared" si="3"/>
        <v>9</v>
      </c>
      <c r="S22" s="61"/>
      <c r="T22" s="61">
        <v>2</v>
      </c>
      <c r="U22" s="62">
        <f t="shared" si="4"/>
        <v>56.25</v>
      </c>
      <c r="V22" s="63"/>
    </row>
    <row r="23" spans="1:22" ht="30" customHeight="1">
      <c r="A23" s="14">
        <f t="shared" si="0"/>
        <v>9</v>
      </c>
      <c r="B23" s="33" t="s">
        <v>57</v>
      </c>
      <c r="C23" s="34"/>
      <c r="D23" s="34"/>
      <c r="E23" s="33" t="s">
        <v>58</v>
      </c>
      <c r="F23" s="25"/>
      <c r="G23" s="25"/>
      <c r="H23" s="26" t="s">
        <v>26</v>
      </c>
      <c r="I23" s="43">
        <v>113.5</v>
      </c>
      <c r="J23" s="44">
        <f>I23/2</f>
        <v>56.75</v>
      </c>
      <c r="K23" s="17">
        <f t="shared" si="1"/>
        <v>9</v>
      </c>
      <c r="L23" s="46">
        <v>5.7</v>
      </c>
      <c r="M23" s="46">
        <v>5.3</v>
      </c>
      <c r="N23" s="46">
        <v>5.3</v>
      </c>
      <c r="O23" s="46">
        <v>5.6</v>
      </c>
      <c r="P23" s="46">
        <f t="shared" si="2"/>
        <v>21.9</v>
      </c>
      <c r="Q23" s="44">
        <f>P23/0.4</f>
        <v>54.749999999999993</v>
      </c>
      <c r="R23" s="17">
        <f t="shared" si="3"/>
        <v>8</v>
      </c>
      <c r="S23" s="47"/>
      <c r="T23" s="47"/>
      <c r="U23" s="48">
        <f t="shared" si="4"/>
        <v>55.75</v>
      </c>
    </row>
    <row r="24" spans="1:22" s="38" customFormat="1" ht="19.5" customHeight="1">
      <c r="B24" s="79" t="s">
        <v>64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</row>
  </sheetData>
  <sortState xmlns:xlrd2="http://schemas.microsoft.com/office/spreadsheetml/2017/richdata2" ref="A15:V23">
    <sortCondition ref="A15:A23"/>
  </sortState>
  <mergeCells count="28">
    <mergeCell ref="A1:U1"/>
    <mergeCell ref="A2:U2"/>
    <mergeCell ref="A3:U3"/>
    <mergeCell ref="A5:U5"/>
    <mergeCell ref="A9:U9"/>
    <mergeCell ref="A7:A8"/>
    <mergeCell ref="B7:B8"/>
    <mergeCell ref="C7:C8"/>
    <mergeCell ref="D7:D8"/>
    <mergeCell ref="E7:E8"/>
    <mergeCell ref="F7:F8"/>
    <mergeCell ref="A4:U4"/>
    <mergeCell ref="T7:T8"/>
    <mergeCell ref="U7:U8"/>
    <mergeCell ref="G7:G8"/>
    <mergeCell ref="B24:U24"/>
    <mergeCell ref="T6:U6"/>
    <mergeCell ref="H7:H8"/>
    <mergeCell ref="I7:K7"/>
    <mergeCell ref="P7:R7"/>
    <mergeCell ref="S7:S8"/>
    <mergeCell ref="L7:L8"/>
    <mergeCell ref="M7:M8"/>
    <mergeCell ref="O7:O8"/>
    <mergeCell ref="N7:N8"/>
    <mergeCell ref="A14:U14"/>
    <mergeCell ref="E10:G10"/>
    <mergeCell ref="E11:G11"/>
  </mergeCells>
  <pageMargins left="0" right="0" top="0" bottom="0" header="0.31496062992125984" footer="0.31496062992125984"/>
  <pageSetup paperSize="9" scale="90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МП ППЮ езда по выб.</vt:lpstr>
      <vt:lpstr>ППД А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SVYTAY OLGA</dc:creator>
  <cp:lastModifiedBy>Microsoft Office User</cp:lastModifiedBy>
  <cp:lastPrinted>2022-10-18T10:39:07Z</cp:lastPrinted>
  <dcterms:created xsi:type="dcterms:W3CDTF">2021-12-03T17:29:24Z</dcterms:created>
  <dcterms:modified xsi:type="dcterms:W3CDTF">2022-10-19T07:24:51Z</dcterms:modified>
</cp:coreProperties>
</file>